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Sheet1!$A$1:$H$57</definedName>
  </definedNames>
  <calcPr calcId="145621"/>
</workbook>
</file>

<file path=xl/calcChain.xml><?xml version="1.0" encoding="utf-8"?>
<calcChain xmlns="http://schemas.openxmlformats.org/spreadsheetml/2006/main">
  <c r="C184" i="1" l="1"/>
  <c r="C180" i="1"/>
  <c r="C70" i="1"/>
  <c r="C62" i="1"/>
  <c r="H27" i="1"/>
  <c r="H18" i="1"/>
  <c r="H53" i="1"/>
  <c r="H38" i="1"/>
  <c r="H44" i="1"/>
  <c r="H17" i="1"/>
  <c r="H34" i="1" l="1"/>
  <c r="H30" i="1" l="1"/>
  <c r="H14" i="1" l="1"/>
  <c r="H28" i="1"/>
  <c r="H35" i="1" l="1"/>
  <c r="H47" i="1"/>
  <c r="H55" i="1" l="1"/>
  <c r="H13" i="1" l="1"/>
</calcChain>
</file>

<file path=xl/sharedStrings.xml><?xml version="1.0" encoding="utf-8"?>
<sst xmlns="http://schemas.openxmlformats.org/spreadsheetml/2006/main" count="304" uniqueCount="180">
  <si>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</si>
  <si>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</si>
  <si>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</si>
  <si>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</si>
  <si>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</si>
  <si>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</si>
  <si>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</si>
  <si>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</si>
  <si>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</si>
  <si>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</si>
  <si>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</si>
  <si>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</si>
  <si>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</si>
  <si>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</si>
  <si>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</si>
  <si>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</si>
  <si>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</si>
  <si>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</si>
  <si>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</si>
  <si>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</si>
  <si>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</si>
  <si>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</si>
  <si>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</si>
  <si>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</si>
  <si>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</si>
  <si>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</si>
  <si>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Zarade-covid 19</t>
  </si>
  <si>
    <t>Dana:20.11.2020.</t>
  </si>
  <si>
    <t>Primljena i neutrošena participacija od 20.11.2020.</t>
  </si>
  <si>
    <t>Dana 20.11.2020.godine Dom zdravlja Požarevac je izvršio plaćanje prema dobavljačima:</t>
  </si>
  <si>
    <t>Novčana naknada</t>
  </si>
  <si>
    <t>NIS ad</t>
  </si>
  <si>
    <t>Toplifikacija</t>
  </si>
  <si>
    <t>Superlab</t>
  </si>
  <si>
    <t>Lavija</t>
  </si>
  <si>
    <t>Euromedicina</t>
  </si>
  <si>
    <t>Vicor</t>
  </si>
  <si>
    <t>Dunav osiguranje</t>
  </si>
  <si>
    <t>Generali osiguranje</t>
  </si>
  <si>
    <t>MT:S Telekom 012</t>
  </si>
  <si>
    <t>JP PTT Saobraćaj</t>
  </si>
  <si>
    <t>JKP Komunalne službe</t>
  </si>
  <si>
    <t>JKP ViK</t>
  </si>
  <si>
    <t>Infolab</t>
  </si>
  <si>
    <t>Deltagraf</t>
  </si>
  <si>
    <t>Mercator-S</t>
  </si>
  <si>
    <t>Orion</t>
  </si>
  <si>
    <t>SaGraf</t>
  </si>
  <si>
    <t>Print SR</t>
  </si>
  <si>
    <t>SBB</t>
  </si>
  <si>
    <t>Telenor</t>
  </si>
  <si>
    <t>Tip Top perionica</t>
  </si>
  <si>
    <t>ZZJZ</t>
  </si>
  <si>
    <t>Vinča</t>
  </si>
  <si>
    <t>Promedia</t>
  </si>
  <si>
    <t>Neo yu-dent</t>
  </si>
  <si>
    <t>457481.04</t>
  </si>
  <si>
    <t>267012.94</t>
  </si>
  <si>
    <t>4469-31-1374-0920</t>
  </si>
  <si>
    <t>135805.77</t>
  </si>
  <si>
    <t>4470-32-1374-0920</t>
  </si>
  <si>
    <t>56287.20</t>
  </si>
  <si>
    <t>F20-185107</t>
  </si>
  <si>
    <t>2019/2020</t>
  </si>
  <si>
    <t>20002210-2257</t>
  </si>
  <si>
    <t>R20-07841</t>
  </si>
  <si>
    <t>56353.20</t>
  </si>
  <si>
    <t>2141/2020</t>
  </si>
  <si>
    <t>2142/2020</t>
  </si>
  <si>
    <t>2143/2020</t>
  </si>
  <si>
    <t>51-1147-5012320</t>
  </si>
  <si>
    <t>0011147010669713000</t>
  </si>
  <si>
    <t>0011147010669746000</t>
  </si>
  <si>
    <t>0011147010669724000</t>
  </si>
  <si>
    <t>0011147010669735000</t>
  </si>
  <si>
    <t>D-1297/2020</t>
  </si>
  <si>
    <t>03-01-030280-586238</t>
  </si>
  <si>
    <t>80-228-012-1165502</t>
  </si>
  <si>
    <t>26-228-062-1165503</t>
  </si>
  <si>
    <t>6620000210490110</t>
  </si>
  <si>
    <t>1233620</t>
  </si>
  <si>
    <t>1233820</t>
  </si>
  <si>
    <t>1233720</t>
  </si>
  <si>
    <t>1314420</t>
  </si>
  <si>
    <t>1314520</t>
  </si>
  <si>
    <t>1314620</t>
  </si>
  <si>
    <t>1233520</t>
  </si>
  <si>
    <t>14-1-000752-08202105</t>
  </si>
  <si>
    <t>20-1-000752-08202103</t>
  </si>
  <si>
    <t>23-1-000752-08202102</t>
  </si>
  <si>
    <t>29-1-000752-08202100</t>
  </si>
  <si>
    <t>26-1-000752-08202101</t>
  </si>
  <si>
    <t>11-1-000752-08202106</t>
  </si>
  <si>
    <t>17-1-000752-08202104</t>
  </si>
  <si>
    <t>5213-2020-TU-0804</t>
  </si>
  <si>
    <t>1169/20</t>
  </si>
  <si>
    <t>1908/20</t>
  </si>
  <si>
    <t>17620-24-1612</t>
  </si>
  <si>
    <t>17620-24-1611</t>
  </si>
  <si>
    <t>17620-24-1639</t>
  </si>
  <si>
    <t>17620-24-1638</t>
  </si>
  <si>
    <t>UGF0930/20-1699</t>
  </si>
  <si>
    <t>75/20</t>
  </si>
  <si>
    <t>3241/20</t>
  </si>
  <si>
    <t>3242/20</t>
  </si>
  <si>
    <t>3243/20</t>
  </si>
  <si>
    <t>3240/20</t>
  </si>
  <si>
    <t>3244/20</t>
  </si>
  <si>
    <t>3257/20</t>
  </si>
  <si>
    <t>3261/20</t>
  </si>
  <si>
    <t>3262/20</t>
  </si>
  <si>
    <t>3263/20</t>
  </si>
  <si>
    <t>3264/20</t>
  </si>
  <si>
    <t>93/20</t>
  </si>
  <si>
    <t>94/2019</t>
  </si>
  <si>
    <t>3278/20</t>
  </si>
  <si>
    <t>3279/20</t>
  </si>
  <si>
    <t>3281/20</t>
  </si>
  <si>
    <t>3280</t>
  </si>
  <si>
    <t>96/20</t>
  </si>
  <si>
    <t>97/20</t>
  </si>
  <si>
    <t>98/20</t>
  </si>
  <si>
    <t>99/20</t>
  </si>
  <si>
    <t>100/20</t>
  </si>
  <si>
    <t>101/20</t>
  </si>
  <si>
    <t>3305/20</t>
  </si>
  <si>
    <t>3306/20</t>
  </si>
  <si>
    <t>3307/20</t>
  </si>
  <si>
    <t>3308/20</t>
  </si>
  <si>
    <t>3312/20</t>
  </si>
  <si>
    <t>110/20</t>
  </si>
  <si>
    <t>3313/20</t>
  </si>
  <si>
    <t>109/20</t>
  </si>
  <si>
    <t>3309/20</t>
  </si>
  <si>
    <t>3336/20</t>
  </si>
  <si>
    <t>3338/20</t>
  </si>
  <si>
    <t>3337/20</t>
  </si>
  <si>
    <t>3334/20</t>
  </si>
  <si>
    <t>3345/20</t>
  </si>
  <si>
    <t>3344/20</t>
  </si>
  <si>
    <t>3358/20</t>
  </si>
  <si>
    <t>3362/20</t>
  </si>
  <si>
    <t>139/20</t>
  </si>
  <si>
    <t>137/20</t>
  </si>
  <si>
    <t>140/20</t>
  </si>
  <si>
    <t>190/20</t>
  </si>
  <si>
    <t>3401/20</t>
  </si>
  <si>
    <t>3400/20</t>
  </si>
  <si>
    <t>3399/20</t>
  </si>
  <si>
    <t>3398/20</t>
  </si>
  <si>
    <t>3397/20</t>
  </si>
  <si>
    <t>152/20</t>
  </si>
  <si>
    <t>153/20</t>
  </si>
  <si>
    <t>3412/20</t>
  </si>
  <si>
    <t>3413/20</t>
  </si>
  <si>
    <t>3414/20</t>
  </si>
  <si>
    <t>160/20</t>
  </si>
  <si>
    <t>161/20</t>
  </si>
  <si>
    <t>3419/20</t>
  </si>
  <si>
    <t>3421/20</t>
  </si>
  <si>
    <t>3422/20</t>
  </si>
  <si>
    <t>159/20</t>
  </si>
  <si>
    <t>158/20</t>
  </si>
  <si>
    <t>157/20</t>
  </si>
  <si>
    <t>156/20</t>
  </si>
  <si>
    <t>48-10707623-2009</t>
  </si>
  <si>
    <t>R20-04297</t>
  </si>
  <si>
    <t>3643/2020</t>
  </si>
  <si>
    <t>R2001001396</t>
  </si>
  <si>
    <t>RO-8608/20</t>
  </si>
  <si>
    <t>OT_0841/20</t>
  </si>
  <si>
    <t>OT_0846/20</t>
  </si>
  <si>
    <t>OT_0852/20</t>
  </si>
  <si>
    <t>UKUPNO MATERIJALNI TROŠKOVI-ZUBNO</t>
  </si>
  <si>
    <t>UKUPNO MATERIJALNI TROŠKOVI</t>
  </si>
  <si>
    <t>UKUPNO SANITETSKI MATERIJAL</t>
  </si>
  <si>
    <t>UKUPNO ENERGENTI</t>
  </si>
  <si>
    <t>103012731202010</t>
  </si>
  <si>
    <t>901205987202010</t>
  </si>
  <si>
    <t>196010620202010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</si>
</sst>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9" fillId="0" borderId="1" xfId="1" applyFont="1" applyBorder="1"/>
    <xf numFmtId="4" fontId="9" fillId="0" borderId="1" xfId="1" applyNumberFormat="1" applyFont="1" applyBorder="1" applyAlignment="1">
      <alignment horizontal="left"/>
    </xf>
    <xf numFmtId="49" fontId="9" fillId="0" borderId="1" xfId="1" applyNumberFormat="1" applyFont="1" applyBorder="1" applyAlignment="1">
      <alignment horizontal="left"/>
    </xf>
    <xf numFmtId="0" fontId="10" fillId="0" borderId="1" xfId="0" applyFont="1" applyBorder="1"/>
    <xf numFmtId="4" fontId="11" fillId="0" borderId="1" xfId="1" applyNumberFormat="1" applyFont="1" applyBorder="1" applyAlignment="1">
      <alignment horizontal="left"/>
    </xf>
    <xf numFmtId="4" fontId="8" fillId="0" borderId="1" xfId="1" applyNumberFormat="1" applyFont="1" applyBorder="1" applyAlignment="1">
      <alignment horizontal="left"/>
    </xf>
    <xf numFmtId="0" fontId="11" fillId="0" borderId="1" xfId="1" applyFont="1" applyBorder="1"/>
    <xf numFmtId="49" fontId="9" fillId="0" borderId="1" xfId="1" applyNumberFormat="1" applyFont="1" applyBorder="1"/>
    <xf numFmtId="0" fontId="11" fillId="0" borderId="1" xfId="1" applyFont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84"/>
  <sheetViews>
    <sheetView tabSelected="1" topLeftCell="B3" zoomScaleNormal="100" workbookViewId="0">
      <selection activeCell="D173" sqref="D173"/>
    </sheetView>
  </sheetViews>
  <sheetFormatPr defaultRowHeight="15" x14ac:dyDescent="0.25"/>
  <cols>
    <col min="1" max="1" width="3.42578125" hidden="1" customWidth="1"/>
    <col min="2" max="2" width="41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7</v>
      </c>
      <c r="C5" s="48"/>
      <c r="D5" s="48"/>
    </row>
    <row r="6" spans="2:15" x14ac:dyDescent="0.25">
      <c r="B6" s="48" t="s">
        <v>8</v>
      </c>
      <c r="C6" s="48"/>
      <c r="D6" s="48"/>
    </row>
    <row r="7" spans="2:15" x14ac:dyDescent="0.25">
      <c r="I7" s="11"/>
      <c r="J7" s="11"/>
    </row>
    <row r="8" spans="2:15" x14ac:dyDescent="0.25">
      <c r="B8" s="49" t="s">
        <v>27</v>
      </c>
      <c r="C8" s="49"/>
      <c r="D8" s="49"/>
      <c r="E8" s="49"/>
      <c r="F8" s="49"/>
      <c r="G8" s="49"/>
      <c r="H8" s="49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4" t="s">
        <v>22</v>
      </c>
      <c r="C11" s="45"/>
      <c r="D11" s="45"/>
      <c r="E11" s="45"/>
      <c r="F11" s="46"/>
      <c r="G11" s="2" t="s">
        <v>5</v>
      </c>
      <c r="H11" s="2" t="s">
        <v>6</v>
      </c>
      <c r="I11" s="11"/>
      <c r="J11" s="11"/>
      <c r="K11" s="40"/>
      <c r="L11" s="40"/>
      <c r="M11" s="40"/>
      <c r="N11" s="40"/>
      <c r="O11" s="40"/>
    </row>
    <row r="12" spans="2:15" x14ac:dyDescent="0.25">
      <c r="B12" s="42" t="s">
        <v>20</v>
      </c>
      <c r="C12" s="42"/>
      <c r="D12" s="42"/>
      <c r="E12" s="42"/>
      <c r="F12" s="42"/>
      <c r="G12" s="14">
        <v>44155</v>
      </c>
      <c r="H12" s="23">
        <v>1960926.84</v>
      </c>
      <c r="I12" s="11"/>
      <c r="J12" s="11"/>
      <c r="K12" s="9"/>
      <c r="L12" s="9"/>
      <c r="M12" s="9"/>
      <c r="N12" s="9"/>
      <c r="O12" s="9"/>
    </row>
    <row r="13" spans="2:15" x14ac:dyDescent="0.25">
      <c r="B13" s="41" t="s">
        <v>9</v>
      </c>
      <c r="C13" s="41"/>
      <c r="D13" s="41"/>
      <c r="E13" s="41"/>
      <c r="F13" s="41"/>
      <c r="G13" s="24">
        <v>44155</v>
      </c>
      <c r="H13" s="3">
        <f>H14+H28-H35-H47</f>
        <v>1957350.1500000001</v>
      </c>
      <c r="I13" s="11"/>
      <c r="J13" s="11"/>
      <c r="K13" s="9"/>
      <c r="L13" s="9"/>
      <c r="M13" s="9"/>
      <c r="N13" s="9"/>
      <c r="O13" s="9"/>
    </row>
    <row r="14" spans="2:15" x14ac:dyDescent="0.25">
      <c r="B14" s="43" t="s">
        <v>23</v>
      </c>
      <c r="C14" s="43"/>
      <c r="D14" s="43"/>
      <c r="E14" s="43"/>
      <c r="F14" s="43"/>
      <c r="G14" s="16">
        <v>44155</v>
      </c>
      <c r="H14" s="4">
        <f>H15+H16+H17+H18+H19+H20+H21+H22+H23+H24+H25+H26+H27</f>
        <v>12770143.75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0</v>
      </c>
      <c r="I15" s="11"/>
      <c r="J15" s="11"/>
      <c r="K15" s="8"/>
    </row>
    <row r="16" spans="2:15" x14ac:dyDescent="0.25">
      <c r="B16" s="28" t="s">
        <v>26</v>
      </c>
      <c r="C16" s="29"/>
      <c r="D16" s="29"/>
      <c r="E16" s="29"/>
      <c r="F16" s="30"/>
      <c r="G16" s="12"/>
      <c r="H16" s="15">
        <v>0</v>
      </c>
      <c r="I16" s="11"/>
      <c r="J16" s="11"/>
      <c r="K16" s="8"/>
    </row>
    <row r="17" spans="2:13" x14ac:dyDescent="0.25">
      <c r="B17" s="28" t="s">
        <v>30</v>
      </c>
      <c r="C17" s="29"/>
      <c r="D17" s="29"/>
      <c r="E17" s="29"/>
      <c r="F17" s="30"/>
      <c r="G17" s="12"/>
      <c r="H17" s="15">
        <f>7721198.29-10000</f>
        <v>7711198.29</v>
      </c>
      <c r="I17" s="11"/>
      <c r="J17" s="11"/>
      <c r="K17" s="8"/>
    </row>
    <row r="18" spans="2:13" x14ac:dyDescent="0.25">
      <c r="B18" s="28" t="s">
        <v>11</v>
      </c>
      <c r="C18" s="29"/>
      <c r="D18" s="29"/>
      <c r="E18" s="29"/>
      <c r="F18" s="30"/>
      <c r="G18" s="12"/>
      <c r="H18" s="10">
        <f>2941171.44-1145491.22+71500.88-311500.88+16808-3616.27+13529</f>
        <v>1582400.9500000002</v>
      </c>
      <c r="I18" s="11"/>
      <c r="J18" s="11"/>
      <c r="K18" s="8"/>
      <c r="L18" s="8"/>
    </row>
    <row r="19" spans="2:13" x14ac:dyDescent="0.25">
      <c r="B19" s="28" t="s">
        <v>12</v>
      </c>
      <c r="C19" s="29"/>
      <c r="D19" s="29"/>
      <c r="E19" s="29"/>
      <c r="F19" s="30"/>
      <c r="G19" s="12"/>
      <c r="H19" s="10">
        <v>0</v>
      </c>
      <c r="I19" s="11"/>
      <c r="J19" s="11"/>
    </row>
    <row r="20" spans="2:13" x14ac:dyDescent="0.25">
      <c r="B20" s="28" t="s">
        <v>19</v>
      </c>
      <c r="C20" s="29"/>
      <c r="D20" s="29"/>
      <c r="E20" s="29"/>
      <c r="F20" s="30"/>
      <c r="G20" s="12"/>
      <c r="H20" s="10">
        <v>0</v>
      </c>
      <c r="I20" s="11"/>
      <c r="J20" s="11"/>
    </row>
    <row r="21" spans="2:13" x14ac:dyDescent="0.25">
      <c r="B21" s="28" t="s">
        <v>2</v>
      </c>
      <c r="C21" s="29"/>
      <c r="D21" s="29"/>
      <c r="E21" s="29"/>
      <c r="F21" s="30"/>
      <c r="G21" s="12"/>
      <c r="H21" s="10">
        <v>497904.8</v>
      </c>
      <c r="I21" s="11"/>
      <c r="J21" s="11"/>
    </row>
    <row r="22" spans="2:13" x14ac:dyDescent="0.25">
      <c r="B22" s="28" t="s">
        <v>3</v>
      </c>
      <c r="C22" s="29"/>
      <c r="D22" s="29"/>
      <c r="E22" s="29"/>
      <c r="F22" s="30"/>
      <c r="G22" s="12"/>
      <c r="H22" s="10">
        <v>860299.75</v>
      </c>
      <c r="I22" s="11"/>
      <c r="J22" s="11"/>
    </row>
    <row r="23" spans="2:13" x14ac:dyDescent="0.25">
      <c r="B23" s="28" t="s">
        <v>13</v>
      </c>
      <c r="C23" s="29"/>
      <c r="D23" s="29"/>
      <c r="E23" s="29"/>
      <c r="F23" s="30"/>
      <c r="G23" s="12"/>
      <c r="H23" s="10">
        <v>2092291.67</v>
      </c>
      <c r="I23" s="11"/>
      <c r="J23" s="11"/>
      <c r="K23" s="11"/>
      <c r="L23" s="8"/>
    </row>
    <row r="24" spans="2:13" x14ac:dyDescent="0.25">
      <c r="B24" s="28" t="s">
        <v>25</v>
      </c>
      <c r="C24" s="29"/>
      <c r="D24" s="29"/>
      <c r="E24" s="29"/>
      <c r="F24" s="30"/>
      <c r="G24" s="12"/>
      <c r="H24" s="10">
        <v>0</v>
      </c>
      <c r="I24" s="11"/>
      <c r="J24" s="11"/>
      <c r="K24" s="11"/>
      <c r="L24" s="8"/>
    </row>
    <row r="25" spans="2:13" x14ac:dyDescent="0.25">
      <c r="B25" s="28" t="s">
        <v>14</v>
      </c>
      <c r="C25" s="29"/>
      <c r="D25" s="29"/>
      <c r="E25" s="29"/>
      <c r="F25" s="30"/>
      <c r="G25" s="12"/>
      <c r="H25" s="10">
        <v>0</v>
      </c>
      <c r="I25" s="11"/>
      <c r="J25" s="11"/>
      <c r="K25" s="8"/>
    </row>
    <row r="26" spans="2:13" x14ac:dyDescent="0.25">
      <c r="B26" s="28" t="s">
        <v>15</v>
      </c>
      <c r="C26" s="29"/>
      <c r="D26" s="29"/>
      <c r="E26" s="29"/>
      <c r="F26" s="30"/>
      <c r="G26" s="12"/>
      <c r="H26" s="10">
        <v>0</v>
      </c>
      <c r="I26" s="11"/>
      <c r="J26" s="11"/>
      <c r="K26" s="8"/>
      <c r="L26" s="8"/>
    </row>
    <row r="27" spans="2:13" x14ac:dyDescent="0.25">
      <c r="B27" s="28" t="s">
        <v>28</v>
      </c>
      <c r="C27" s="29"/>
      <c r="D27" s="29"/>
      <c r="E27" s="29"/>
      <c r="F27" s="30"/>
      <c r="G27" s="13"/>
      <c r="H27" s="10">
        <f>226768.98+6950+2050-226445.46-5985+7900+2100+6700+1550+2800+1631+1750-30880.8+6500+1650+8700+1700+90.57+3600+1700-1631+2850+2950+1050</f>
        <v>26048.290000000019</v>
      </c>
      <c r="I27" s="11"/>
      <c r="J27" s="11"/>
      <c r="K27" s="8"/>
      <c r="L27" s="8"/>
    </row>
    <row r="28" spans="2:13" x14ac:dyDescent="0.25">
      <c r="B28" s="50" t="s">
        <v>24</v>
      </c>
      <c r="C28" s="51"/>
      <c r="D28" s="51"/>
      <c r="E28" s="51"/>
      <c r="F28" s="52"/>
      <c r="G28" s="16">
        <v>44155</v>
      </c>
      <c r="H28" s="4">
        <f>H29+H30+H31+H32+H33+H34</f>
        <v>441289.75</v>
      </c>
      <c r="I28" s="11"/>
      <c r="J28" s="11"/>
      <c r="K28" s="8"/>
    </row>
    <row r="29" spans="2:13" x14ac:dyDescent="0.25">
      <c r="B29" s="28" t="s">
        <v>10</v>
      </c>
      <c r="C29" s="29"/>
      <c r="D29" s="29"/>
      <c r="E29" s="29"/>
      <c r="F29" s="30"/>
      <c r="G29" s="2"/>
      <c r="H29" s="15">
        <v>0</v>
      </c>
      <c r="I29" s="11"/>
      <c r="J29" s="11"/>
      <c r="K29" s="8"/>
    </row>
    <row r="30" spans="2:13" x14ac:dyDescent="0.25">
      <c r="B30" s="28" t="s">
        <v>11</v>
      </c>
      <c r="C30" s="29"/>
      <c r="D30" s="29"/>
      <c r="E30" s="29"/>
      <c r="F30" s="30"/>
      <c r="G30" s="2"/>
      <c r="H30" s="10">
        <f>159868.39+135083-105001.41+135083-118951.11+135083-96223.18-2500+135083-115657.02+135083-103735.49+135083-97650.79+135083-126589.31</f>
        <v>339141.08</v>
      </c>
      <c r="I30" s="27"/>
      <c r="J30" s="11"/>
      <c r="K30" s="8"/>
    </row>
    <row r="31" spans="2:13" x14ac:dyDescent="0.25">
      <c r="B31" s="28" t="s">
        <v>13</v>
      </c>
      <c r="C31" s="29"/>
      <c r="D31" s="29"/>
      <c r="E31" s="29"/>
      <c r="F31" s="30"/>
      <c r="G31" s="2"/>
      <c r="H31" s="10">
        <v>64666.67</v>
      </c>
      <c r="I31" s="11"/>
      <c r="J31" s="11"/>
      <c r="K31" s="8"/>
      <c r="L31" s="8"/>
      <c r="M31" s="8"/>
    </row>
    <row r="32" spans="2:13" x14ac:dyDescent="0.25">
      <c r="B32" s="28" t="s">
        <v>14</v>
      </c>
      <c r="C32" s="29"/>
      <c r="D32" s="29"/>
      <c r="E32" s="29"/>
      <c r="F32" s="30"/>
      <c r="G32" s="2"/>
      <c r="H32" s="10">
        <v>0</v>
      </c>
      <c r="I32" s="11"/>
      <c r="J32" s="11"/>
    </row>
    <row r="33" spans="2:12" x14ac:dyDescent="0.25">
      <c r="B33" s="28" t="s">
        <v>15</v>
      </c>
      <c r="C33" s="29"/>
      <c r="D33" s="29"/>
      <c r="E33" s="29"/>
      <c r="F33" s="30"/>
      <c r="G33" s="2"/>
      <c r="H33" s="10">
        <v>0</v>
      </c>
      <c r="I33" s="11"/>
      <c r="J33" s="11"/>
    </row>
    <row r="34" spans="2:12" x14ac:dyDescent="0.25">
      <c r="B34" s="28" t="s">
        <v>28</v>
      </c>
      <c r="C34" s="29"/>
      <c r="D34" s="29"/>
      <c r="E34" s="29"/>
      <c r="F34" s="30"/>
      <c r="G34" s="2"/>
      <c r="H34" s="10">
        <f>5430+19247+4887+18701+2715-5333.33+9500-42733.34+3258-2712+2987+16193-5333.33+5973-3240+6312+1631</f>
        <v>37482</v>
      </c>
      <c r="I34" s="11"/>
      <c r="J34" s="11"/>
    </row>
    <row r="35" spans="2:12" x14ac:dyDescent="0.25">
      <c r="B35" s="34" t="s">
        <v>16</v>
      </c>
      <c r="C35" s="35"/>
      <c r="D35" s="35"/>
      <c r="E35" s="35"/>
      <c r="F35" s="36"/>
      <c r="G35" s="17">
        <v>44155</v>
      </c>
      <c r="H35" s="5">
        <f>SUM(H36:H46)</f>
        <v>11154047.84</v>
      </c>
      <c r="I35" s="11"/>
      <c r="J35" s="11"/>
    </row>
    <row r="36" spans="2:12" x14ac:dyDescent="0.25">
      <c r="B36" s="28" t="s">
        <v>10</v>
      </c>
      <c r="C36" s="29"/>
      <c r="D36" s="29"/>
      <c r="E36" s="29"/>
      <c r="F36" s="30"/>
      <c r="G36" s="13"/>
      <c r="H36" s="15">
        <v>0</v>
      </c>
      <c r="I36" s="11"/>
      <c r="J36" s="11"/>
    </row>
    <row r="37" spans="2:12" x14ac:dyDescent="0.25">
      <c r="B37" s="28" t="s">
        <v>26</v>
      </c>
      <c r="C37" s="29"/>
      <c r="D37" s="29"/>
      <c r="E37" s="29"/>
      <c r="F37" s="30"/>
      <c r="G37" s="13"/>
      <c r="H37" s="15">
        <v>0</v>
      </c>
      <c r="I37" s="11"/>
      <c r="J37" s="11"/>
    </row>
    <row r="38" spans="2:12" x14ac:dyDescent="0.25">
      <c r="B38" s="28" t="s">
        <v>30</v>
      </c>
      <c r="C38" s="29"/>
      <c r="D38" s="29"/>
      <c r="E38" s="29"/>
      <c r="F38" s="30"/>
      <c r="G38" s="13"/>
      <c r="H38" s="15">
        <f>6330030.5+698901+632260.5+50000</f>
        <v>7711192</v>
      </c>
      <c r="I38" s="11"/>
      <c r="J38" s="11"/>
    </row>
    <row r="39" spans="2:12" x14ac:dyDescent="0.25">
      <c r="B39" s="28" t="s">
        <v>11</v>
      </c>
      <c r="C39" s="29"/>
      <c r="D39" s="29"/>
      <c r="E39" s="29"/>
      <c r="F39" s="30"/>
      <c r="G39" s="13"/>
      <c r="H39" s="15">
        <v>0</v>
      </c>
      <c r="I39" s="11"/>
      <c r="J39" s="11"/>
      <c r="L39" s="8"/>
    </row>
    <row r="40" spans="2:12" x14ac:dyDescent="0.25">
      <c r="B40" s="28" t="s">
        <v>12</v>
      </c>
      <c r="C40" s="29"/>
      <c r="D40" s="29"/>
      <c r="E40" s="29"/>
      <c r="F40" s="30"/>
      <c r="G40" s="13"/>
      <c r="H40" s="10">
        <v>0</v>
      </c>
      <c r="I40" s="11"/>
      <c r="J40" s="11"/>
    </row>
    <row r="41" spans="2:12" x14ac:dyDescent="0.25">
      <c r="B41" s="28" t="s">
        <v>19</v>
      </c>
      <c r="C41" s="29"/>
      <c r="D41" s="29"/>
      <c r="E41" s="29"/>
      <c r="F41" s="30"/>
      <c r="G41" s="13"/>
      <c r="H41" s="10">
        <v>0</v>
      </c>
      <c r="I41" s="11"/>
      <c r="J41" s="11"/>
      <c r="L41" s="8"/>
    </row>
    <row r="42" spans="2:12" x14ac:dyDescent="0.25">
      <c r="B42" s="28" t="s">
        <v>2</v>
      </c>
      <c r="C42" s="29"/>
      <c r="D42" s="29"/>
      <c r="E42" s="29"/>
      <c r="F42" s="30"/>
      <c r="G42" s="13"/>
      <c r="H42" s="10">
        <v>497904.8</v>
      </c>
      <c r="I42" s="11"/>
      <c r="J42" s="11"/>
    </row>
    <row r="43" spans="2:12" x14ac:dyDescent="0.25">
      <c r="B43" s="28" t="s">
        <v>3</v>
      </c>
      <c r="C43" s="29"/>
      <c r="D43" s="29"/>
      <c r="E43" s="29"/>
      <c r="F43" s="30"/>
      <c r="G43" s="13"/>
      <c r="H43" s="10">
        <v>860299.75</v>
      </c>
      <c r="I43" s="11"/>
      <c r="J43" s="11"/>
    </row>
    <row r="44" spans="2:12" x14ac:dyDescent="0.25">
      <c r="B44" s="28" t="s">
        <v>13</v>
      </c>
      <c r="C44" s="29"/>
      <c r="D44" s="29"/>
      <c r="E44" s="29"/>
      <c r="F44" s="30"/>
      <c r="G44" s="13"/>
      <c r="H44" s="10">
        <f>4788+2058061.29+6812+14990</f>
        <v>2084651.29</v>
      </c>
      <c r="I44" s="11"/>
      <c r="J44" s="11"/>
    </row>
    <row r="45" spans="2:12" x14ac:dyDescent="0.25">
      <c r="B45" s="28" t="s">
        <v>14</v>
      </c>
      <c r="C45" s="29"/>
      <c r="D45" s="29"/>
      <c r="E45" s="29"/>
      <c r="F45" s="30"/>
      <c r="G45" s="13"/>
      <c r="H45" s="10">
        <v>0</v>
      </c>
      <c r="I45" s="11"/>
      <c r="J45" s="11"/>
    </row>
    <row r="46" spans="2:12" x14ac:dyDescent="0.25">
      <c r="B46" s="28" t="s">
        <v>15</v>
      </c>
      <c r="C46" s="29"/>
      <c r="D46" s="29"/>
      <c r="E46" s="29"/>
      <c r="F46" s="30"/>
      <c r="G46" s="13"/>
      <c r="H46" s="10">
        <v>0</v>
      </c>
      <c r="I46" s="11"/>
      <c r="J46" s="11"/>
      <c r="K46" s="8"/>
    </row>
    <row r="47" spans="2:12" x14ac:dyDescent="0.25">
      <c r="B47" s="34" t="s">
        <v>21</v>
      </c>
      <c r="C47" s="35"/>
      <c r="D47" s="35"/>
      <c r="E47" s="35"/>
      <c r="F47" s="36"/>
      <c r="G47" s="17">
        <v>44155</v>
      </c>
      <c r="H47" s="5">
        <f>SUM(H48:H52)</f>
        <v>100035.51</v>
      </c>
      <c r="I47" s="11"/>
      <c r="J47" s="11"/>
    </row>
    <row r="48" spans="2:12" x14ac:dyDescent="0.25">
      <c r="B48" s="28" t="s">
        <v>10</v>
      </c>
      <c r="C48" s="29"/>
      <c r="D48" s="29"/>
      <c r="E48" s="29"/>
      <c r="F48" s="30"/>
      <c r="G48" s="2"/>
      <c r="H48" s="15">
        <v>0</v>
      </c>
      <c r="I48" s="11"/>
      <c r="J48" s="11"/>
    </row>
    <row r="49" spans="2:12" x14ac:dyDescent="0.25">
      <c r="B49" s="28" t="s">
        <v>11</v>
      </c>
      <c r="C49" s="29"/>
      <c r="D49" s="29"/>
      <c r="E49" s="29"/>
      <c r="F49" s="30"/>
      <c r="G49" s="2"/>
      <c r="H49" s="3">
        <v>0</v>
      </c>
      <c r="I49" s="11"/>
      <c r="J49" s="11"/>
    </row>
    <row r="50" spans="2:12" x14ac:dyDescent="0.25">
      <c r="B50" s="28" t="s">
        <v>13</v>
      </c>
      <c r="C50" s="29"/>
      <c r="D50" s="29"/>
      <c r="E50" s="29"/>
      <c r="F50" s="30"/>
      <c r="G50" s="2"/>
      <c r="H50" s="3">
        <v>100035.51</v>
      </c>
      <c r="I50" s="11"/>
      <c r="J50" s="11"/>
    </row>
    <row r="51" spans="2:12" x14ac:dyDescent="0.25">
      <c r="B51" s="28" t="s">
        <v>14</v>
      </c>
      <c r="C51" s="29"/>
      <c r="D51" s="29"/>
      <c r="E51" s="29"/>
      <c r="F51" s="30"/>
      <c r="G51" s="2"/>
      <c r="H51" s="3">
        <v>0</v>
      </c>
      <c r="I51" s="11"/>
      <c r="J51" s="11"/>
      <c r="K51" s="8"/>
    </row>
    <row r="52" spans="2:12" x14ac:dyDescent="0.25">
      <c r="B52" s="28" t="s">
        <v>15</v>
      </c>
      <c r="C52" s="29"/>
      <c r="D52" s="29"/>
      <c r="E52" s="29"/>
      <c r="F52" s="30"/>
      <c r="G52" s="2"/>
      <c r="H52" s="10">
        <v>0</v>
      </c>
      <c r="I52" s="11"/>
      <c r="J52" s="11"/>
    </row>
    <row r="53" spans="2:12" x14ac:dyDescent="0.25">
      <c r="B53" s="37" t="s">
        <v>18</v>
      </c>
      <c r="C53" s="38"/>
      <c r="D53" s="38"/>
      <c r="E53" s="38"/>
      <c r="F53" s="39"/>
      <c r="G53" s="18">
        <v>44155</v>
      </c>
      <c r="H53" s="6">
        <f>39121.4+17310.95+311922.71+1725.46+12551.55+1489.33+19564-0.52-399775.92+689873.57+6300+48.67+8460.99+380.59-0.66-705295.01+231.2+5223.56+13575.9+15263.96-34294.62+13607.38+1664.61+1067.68+0.07-16439.67+432268.27+7513.09+203.98+48.61+3150-401905.44-41279</f>
        <v>3576.6900000000023</v>
      </c>
      <c r="I53" s="11"/>
      <c r="L53" s="8"/>
    </row>
    <row r="54" spans="2:12" x14ac:dyDescent="0.25">
      <c r="B54" s="28" t="s">
        <v>17</v>
      </c>
      <c r="C54" s="29"/>
      <c r="D54" s="29"/>
      <c r="E54" s="29"/>
      <c r="F54" s="30"/>
      <c r="G54" s="26"/>
      <c r="H54" s="3">
        <v>0</v>
      </c>
      <c r="I54" s="11"/>
      <c r="J54" s="11"/>
    </row>
    <row r="55" spans="2:12" x14ac:dyDescent="0.25">
      <c r="B55" s="31" t="s">
        <v>4</v>
      </c>
      <c r="C55" s="32"/>
      <c r="D55" s="32"/>
      <c r="E55" s="32"/>
      <c r="F55" s="33"/>
      <c r="G55" s="2"/>
      <c r="H55" s="7">
        <f>H14+H28-H35-H47+H53-H54</f>
        <v>1960926.84</v>
      </c>
      <c r="I55" s="11"/>
      <c r="J55" s="11"/>
      <c r="K55" s="8"/>
    </row>
    <row r="56" spans="2:12" x14ac:dyDescent="0.25">
      <c r="B56" s="19"/>
      <c r="C56" s="19"/>
      <c r="D56" s="19"/>
      <c r="E56" s="19"/>
      <c r="F56" s="19"/>
      <c r="G56" s="9"/>
      <c r="H56" s="20"/>
      <c r="I56" s="11"/>
      <c r="J56" s="11"/>
      <c r="K56" s="8"/>
    </row>
    <row r="57" spans="2:12" ht="15.75" x14ac:dyDescent="0.25">
      <c r="B57" s="21" t="s">
        <v>29</v>
      </c>
      <c r="C57" s="25"/>
      <c r="D57" s="25"/>
      <c r="E57" s="22"/>
      <c r="F57" s="22"/>
      <c r="G57" s="9"/>
      <c r="H57" s="20"/>
      <c r="I57" s="11"/>
      <c r="J57" s="11"/>
      <c r="K57" s="8"/>
    </row>
    <row r="58" spans="2:12" x14ac:dyDescent="0.25">
      <c r="H58" s="8"/>
    </row>
    <row r="59" spans="2:12" x14ac:dyDescent="0.25">
      <c r="B59" s="53" t="s">
        <v>31</v>
      </c>
      <c r="C59" s="54" t="s">
        <v>56</v>
      </c>
      <c r="D59" s="55">
        <v>9003804880</v>
      </c>
    </row>
    <row r="60" spans="2:12" x14ac:dyDescent="0.25">
      <c r="B60" s="53" t="s">
        <v>32</v>
      </c>
      <c r="C60" s="54" t="s">
        <v>57</v>
      </c>
      <c r="D60" s="55" t="s">
        <v>58</v>
      </c>
    </row>
    <row r="61" spans="2:12" x14ac:dyDescent="0.25">
      <c r="B61" s="53" t="s">
        <v>32</v>
      </c>
      <c r="C61" s="54" t="s">
        <v>59</v>
      </c>
      <c r="D61" s="55" t="s">
        <v>60</v>
      </c>
    </row>
    <row r="62" spans="2:12" x14ac:dyDescent="0.25">
      <c r="B62" s="61" t="s">
        <v>176</v>
      </c>
      <c r="C62" s="57">
        <f>C59+C60+C61</f>
        <v>860299.75</v>
      </c>
      <c r="D62" s="55"/>
    </row>
    <row r="63" spans="2:12" x14ac:dyDescent="0.25">
      <c r="B63" s="53" t="s">
        <v>33</v>
      </c>
      <c r="C63" s="54" t="s">
        <v>61</v>
      </c>
      <c r="D63" s="55" t="s">
        <v>62</v>
      </c>
    </row>
    <row r="64" spans="2:12" x14ac:dyDescent="0.25">
      <c r="B64" s="53" t="s">
        <v>34</v>
      </c>
      <c r="C64" s="54">
        <v>9030</v>
      </c>
      <c r="D64" s="55" t="s">
        <v>63</v>
      </c>
    </row>
    <row r="65" spans="2:4" x14ac:dyDescent="0.25">
      <c r="B65" s="53" t="s">
        <v>35</v>
      </c>
      <c r="C65" s="54">
        <v>36890.400000000001</v>
      </c>
      <c r="D65" s="55" t="s">
        <v>64</v>
      </c>
    </row>
    <row r="66" spans="2:4" x14ac:dyDescent="0.25">
      <c r="B66" s="53" t="s">
        <v>36</v>
      </c>
      <c r="C66" s="54">
        <v>276110</v>
      </c>
      <c r="D66" s="55" t="s">
        <v>65</v>
      </c>
    </row>
    <row r="67" spans="2:4" x14ac:dyDescent="0.25">
      <c r="B67" s="53" t="s">
        <v>34</v>
      </c>
      <c r="C67" s="54" t="s">
        <v>66</v>
      </c>
      <c r="D67" s="55" t="s">
        <v>67</v>
      </c>
    </row>
    <row r="68" spans="2:4" x14ac:dyDescent="0.25">
      <c r="B68" s="53" t="s">
        <v>34</v>
      </c>
      <c r="C68" s="54">
        <v>47304</v>
      </c>
      <c r="D68" s="55" t="s">
        <v>68</v>
      </c>
    </row>
    <row r="69" spans="2:4" x14ac:dyDescent="0.25">
      <c r="B69" s="53" t="s">
        <v>34</v>
      </c>
      <c r="C69" s="54">
        <v>15930</v>
      </c>
      <c r="D69" s="55" t="s">
        <v>69</v>
      </c>
    </row>
    <row r="70" spans="2:4" x14ac:dyDescent="0.25">
      <c r="B70" s="61" t="s">
        <v>175</v>
      </c>
      <c r="C70" s="57">
        <f>C63+C64+C65+C66+C67+C68+C69</f>
        <v>497904.8</v>
      </c>
      <c r="D70" s="55"/>
    </row>
    <row r="71" spans="2:4" x14ac:dyDescent="0.25">
      <c r="B71" s="53" t="s">
        <v>37</v>
      </c>
      <c r="C71" s="54">
        <v>18988.439999999999</v>
      </c>
      <c r="D71" s="55" t="s">
        <v>70</v>
      </c>
    </row>
    <row r="72" spans="2:4" x14ac:dyDescent="0.25">
      <c r="B72" s="53" t="s">
        <v>37</v>
      </c>
      <c r="C72" s="54">
        <v>2591.5700000000002</v>
      </c>
      <c r="D72" s="55" t="s">
        <v>71</v>
      </c>
    </row>
    <row r="73" spans="2:4" x14ac:dyDescent="0.25">
      <c r="B73" s="53" t="s">
        <v>37</v>
      </c>
      <c r="C73" s="54">
        <v>2135.41</v>
      </c>
      <c r="D73" s="55" t="s">
        <v>72</v>
      </c>
    </row>
    <row r="74" spans="2:4" x14ac:dyDescent="0.25">
      <c r="B74" s="53" t="s">
        <v>37</v>
      </c>
      <c r="C74" s="54">
        <v>6394.59</v>
      </c>
      <c r="D74" s="55" t="s">
        <v>73</v>
      </c>
    </row>
    <row r="75" spans="2:4" x14ac:dyDescent="0.25">
      <c r="B75" s="53" t="s">
        <v>37</v>
      </c>
      <c r="C75" s="54">
        <v>20891.88</v>
      </c>
      <c r="D75" s="55" t="s">
        <v>74</v>
      </c>
    </row>
    <row r="76" spans="2:4" x14ac:dyDescent="0.25">
      <c r="B76" s="53" t="s">
        <v>38</v>
      </c>
      <c r="C76" s="54">
        <v>16780.830000000002</v>
      </c>
      <c r="D76" s="55" t="s">
        <v>75</v>
      </c>
    </row>
    <row r="77" spans="2:4" x14ac:dyDescent="0.25">
      <c r="B77" s="53" t="s">
        <v>38</v>
      </c>
      <c r="C77" s="54">
        <v>13020.8</v>
      </c>
      <c r="D77" s="55" t="s">
        <v>76</v>
      </c>
    </row>
    <row r="78" spans="2:4" x14ac:dyDescent="0.25">
      <c r="B78" s="53" t="s">
        <v>39</v>
      </c>
      <c r="C78" s="54">
        <v>2832.5</v>
      </c>
      <c r="D78" s="55" t="s">
        <v>77</v>
      </c>
    </row>
    <row r="79" spans="2:4" x14ac:dyDescent="0.25">
      <c r="B79" s="53" t="s">
        <v>39</v>
      </c>
      <c r="C79" s="54">
        <v>28661.51</v>
      </c>
      <c r="D79" s="55" t="s">
        <v>77</v>
      </c>
    </row>
    <row r="80" spans="2:4" x14ac:dyDescent="0.25">
      <c r="B80" s="53" t="s">
        <v>39</v>
      </c>
      <c r="C80" s="54">
        <v>47466.7</v>
      </c>
      <c r="D80" s="55" t="s">
        <v>78</v>
      </c>
    </row>
    <row r="81" spans="2:4" x14ac:dyDescent="0.25">
      <c r="B81" s="53" t="s">
        <v>39</v>
      </c>
      <c r="C81" s="54">
        <v>87410.23</v>
      </c>
      <c r="D81" s="55" t="s">
        <v>78</v>
      </c>
    </row>
    <row r="82" spans="2:4" x14ac:dyDescent="0.25">
      <c r="B82" s="53" t="s">
        <v>40</v>
      </c>
      <c r="C82" s="54">
        <v>28487.4</v>
      </c>
      <c r="D82" s="55" t="s">
        <v>79</v>
      </c>
    </row>
    <row r="83" spans="2:4" x14ac:dyDescent="0.25">
      <c r="B83" s="53" t="s">
        <v>41</v>
      </c>
      <c r="C83" s="54">
        <v>23631.3</v>
      </c>
      <c r="D83" s="55" t="s">
        <v>80</v>
      </c>
    </row>
    <row r="84" spans="2:4" x14ac:dyDescent="0.25">
      <c r="B84" s="53" t="s">
        <v>41</v>
      </c>
      <c r="C84" s="54">
        <v>293.60000000000002</v>
      </c>
      <c r="D84" s="55" t="s">
        <v>81</v>
      </c>
    </row>
    <row r="85" spans="2:4" x14ac:dyDescent="0.25">
      <c r="B85" s="53" t="s">
        <v>41</v>
      </c>
      <c r="C85" s="54">
        <v>38669.4</v>
      </c>
      <c r="D85" s="55" t="s">
        <v>82</v>
      </c>
    </row>
    <row r="86" spans="2:4" x14ac:dyDescent="0.25">
      <c r="B86" s="53" t="s">
        <v>41</v>
      </c>
      <c r="C86" s="54">
        <v>193.35</v>
      </c>
      <c r="D86" s="55" t="s">
        <v>83</v>
      </c>
    </row>
    <row r="87" spans="2:4" x14ac:dyDescent="0.25">
      <c r="B87" s="53" t="s">
        <v>41</v>
      </c>
      <c r="C87" s="54">
        <v>9137.44</v>
      </c>
      <c r="D87" s="55" t="s">
        <v>84</v>
      </c>
    </row>
    <row r="88" spans="2:4" x14ac:dyDescent="0.25">
      <c r="B88" s="53" t="s">
        <v>41</v>
      </c>
      <c r="C88" s="54">
        <v>494.11</v>
      </c>
      <c r="D88" s="55" t="s">
        <v>85</v>
      </c>
    </row>
    <row r="89" spans="2:4" x14ac:dyDescent="0.25">
      <c r="B89" s="53" t="s">
        <v>41</v>
      </c>
      <c r="C89" s="54">
        <v>39027.449999999997</v>
      </c>
      <c r="D89" s="55" t="s">
        <v>86</v>
      </c>
    </row>
    <row r="90" spans="2:4" x14ac:dyDescent="0.25">
      <c r="B90" s="56" t="s">
        <v>42</v>
      </c>
      <c r="C90" s="54">
        <v>12179.74</v>
      </c>
      <c r="D90" s="55" t="s">
        <v>87</v>
      </c>
    </row>
    <row r="91" spans="2:4" x14ac:dyDescent="0.25">
      <c r="B91" s="56" t="s">
        <v>42</v>
      </c>
      <c r="C91" s="54">
        <v>120257.66</v>
      </c>
      <c r="D91" s="55" t="s">
        <v>88</v>
      </c>
    </row>
    <row r="92" spans="2:4" x14ac:dyDescent="0.25">
      <c r="B92" s="56" t="s">
        <v>42</v>
      </c>
      <c r="C92" s="58">
        <v>4502.93</v>
      </c>
      <c r="D92" s="55" t="s">
        <v>89</v>
      </c>
    </row>
    <row r="93" spans="2:4" x14ac:dyDescent="0.25">
      <c r="B93" s="56" t="s">
        <v>42</v>
      </c>
      <c r="C93" s="54">
        <v>15761.12</v>
      </c>
      <c r="D93" s="55" t="s">
        <v>90</v>
      </c>
    </row>
    <row r="94" spans="2:4" x14ac:dyDescent="0.25">
      <c r="B94" s="56" t="s">
        <v>42</v>
      </c>
      <c r="C94" s="54">
        <v>22822.93</v>
      </c>
      <c r="D94" s="55" t="s">
        <v>91</v>
      </c>
    </row>
    <row r="95" spans="2:4" x14ac:dyDescent="0.25">
      <c r="B95" s="56" t="s">
        <v>42</v>
      </c>
      <c r="C95" s="54">
        <v>39711.11</v>
      </c>
      <c r="D95" s="55" t="s">
        <v>92</v>
      </c>
    </row>
    <row r="96" spans="2:4" x14ac:dyDescent="0.25">
      <c r="B96" s="56" t="s">
        <v>42</v>
      </c>
      <c r="C96" s="54">
        <v>31829.87</v>
      </c>
      <c r="D96" s="55" t="s">
        <v>93</v>
      </c>
    </row>
    <row r="97" spans="2:4" x14ac:dyDescent="0.25">
      <c r="B97" s="53" t="s">
        <v>43</v>
      </c>
      <c r="C97" s="54">
        <v>150744</v>
      </c>
      <c r="D97" s="55" t="s">
        <v>94</v>
      </c>
    </row>
    <row r="98" spans="2:4" x14ac:dyDescent="0.25">
      <c r="B98" s="53" t="s">
        <v>44</v>
      </c>
      <c r="C98" s="54">
        <v>129598.8</v>
      </c>
      <c r="D98" s="55" t="s">
        <v>95</v>
      </c>
    </row>
    <row r="99" spans="2:4" x14ac:dyDescent="0.25">
      <c r="B99" s="53" t="s">
        <v>44</v>
      </c>
      <c r="C99" s="54">
        <v>105618</v>
      </c>
      <c r="D99" s="55" t="s">
        <v>95</v>
      </c>
    </row>
    <row r="100" spans="2:4" x14ac:dyDescent="0.25">
      <c r="B100" s="53" t="s">
        <v>44</v>
      </c>
      <c r="C100" s="54">
        <v>80050.8</v>
      </c>
      <c r="D100" s="55" t="s">
        <v>96</v>
      </c>
    </row>
    <row r="101" spans="2:4" x14ac:dyDescent="0.25">
      <c r="B101" s="53" t="s">
        <v>45</v>
      </c>
      <c r="C101" s="54">
        <v>159586.62</v>
      </c>
      <c r="D101" s="55" t="s">
        <v>97</v>
      </c>
    </row>
    <row r="102" spans="2:4" x14ac:dyDescent="0.25">
      <c r="B102" s="53" t="s">
        <v>45</v>
      </c>
      <c r="C102" s="54">
        <v>24105.919999999998</v>
      </c>
      <c r="D102" s="55" t="s">
        <v>98</v>
      </c>
    </row>
    <row r="103" spans="2:4" x14ac:dyDescent="0.25">
      <c r="B103" s="53" t="s">
        <v>45</v>
      </c>
      <c r="C103" s="54">
        <v>14711.86</v>
      </c>
      <c r="D103" s="55" t="s">
        <v>99</v>
      </c>
    </row>
    <row r="104" spans="2:4" x14ac:dyDescent="0.25">
      <c r="B104" s="53" t="s">
        <v>45</v>
      </c>
      <c r="C104" s="54">
        <v>2561.4299999999998</v>
      </c>
      <c r="D104" s="55" t="s">
        <v>100</v>
      </c>
    </row>
    <row r="105" spans="2:4" x14ac:dyDescent="0.25">
      <c r="B105" s="53" t="s">
        <v>45</v>
      </c>
      <c r="C105" s="54">
        <v>69204.19</v>
      </c>
      <c r="D105" s="55" t="s">
        <v>100</v>
      </c>
    </row>
    <row r="106" spans="2:4" x14ac:dyDescent="0.25">
      <c r="B106" s="53" t="s">
        <v>46</v>
      </c>
      <c r="C106" s="54">
        <v>1798.8</v>
      </c>
      <c r="D106" s="55" t="s">
        <v>101</v>
      </c>
    </row>
    <row r="107" spans="2:4" x14ac:dyDescent="0.25">
      <c r="B107" s="53" t="s">
        <v>47</v>
      </c>
      <c r="C107" s="54">
        <v>100000</v>
      </c>
      <c r="D107" s="55" t="s">
        <v>102</v>
      </c>
    </row>
    <row r="108" spans="2:4" x14ac:dyDescent="0.25">
      <c r="B108" s="53" t="s">
        <v>48</v>
      </c>
      <c r="C108" s="54">
        <v>2500</v>
      </c>
      <c r="D108" s="55" t="s">
        <v>103</v>
      </c>
    </row>
    <row r="109" spans="2:4" x14ac:dyDescent="0.25">
      <c r="B109" s="53" t="s">
        <v>48</v>
      </c>
      <c r="C109" s="54">
        <v>2500</v>
      </c>
      <c r="D109" s="55" t="s">
        <v>104</v>
      </c>
    </row>
    <row r="110" spans="2:4" x14ac:dyDescent="0.25">
      <c r="B110" s="53" t="s">
        <v>48</v>
      </c>
      <c r="C110" s="54">
        <v>2500</v>
      </c>
      <c r="D110" s="55" t="s">
        <v>105</v>
      </c>
    </row>
    <row r="111" spans="2:4" x14ac:dyDescent="0.25">
      <c r="B111" s="53" t="s">
        <v>48</v>
      </c>
      <c r="C111" s="54">
        <v>2500</v>
      </c>
      <c r="D111" s="55" t="s">
        <v>106</v>
      </c>
    </row>
    <row r="112" spans="2:4" x14ac:dyDescent="0.25">
      <c r="B112" s="53" t="s">
        <v>48</v>
      </c>
      <c r="C112" s="54">
        <v>1800</v>
      </c>
      <c r="D112" s="55" t="s">
        <v>107</v>
      </c>
    </row>
    <row r="113" spans="2:4" x14ac:dyDescent="0.25">
      <c r="B113" s="53" t="s">
        <v>48</v>
      </c>
      <c r="C113" s="54">
        <v>4000</v>
      </c>
      <c r="D113" s="55" t="s">
        <v>108</v>
      </c>
    </row>
    <row r="114" spans="2:4" x14ac:dyDescent="0.25">
      <c r="B114" s="53" t="s">
        <v>48</v>
      </c>
      <c r="C114" s="54">
        <v>1500</v>
      </c>
      <c r="D114" s="55" t="s">
        <v>109</v>
      </c>
    </row>
    <row r="115" spans="2:4" x14ac:dyDescent="0.25">
      <c r="B115" s="53" t="s">
        <v>48</v>
      </c>
      <c r="C115" s="54">
        <v>1000</v>
      </c>
      <c r="D115" s="55" t="s">
        <v>110</v>
      </c>
    </row>
    <row r="116" spans="2:4" x14ac:dyDescent="0.25">
      <c r="B116" s="53" t="s">
        <v>48</v>
      </c>
      <c r="C116" s="54">
        <v>4000</v>
      </c>
      <c r="D116" s="55" t="s">
        <v>111</v>
      </c>
    </row>
    <row r="117" spans="2:4" x14ac:dyDescent="0.25">
      <c r="B117" s="53" t="s">
        <v>48</v>
      </c>
      <c r="C117" s="54">
        <v>1500</v>
      </c>
      <c r="D117" s="55" t="s">
        <v>112</v>
      </c>
    </row>
    <row r="118" spans="2:4" x14ac:dyDescent="0.25">
      <c r="B118" s="53" t="s">
        <v>48</v>
      </c>
      <c r="C118" s="54">
        <v>1700</v>
      </c>
      <c r="D118" s="55" t="s">
        <v>113</v>
      </c>
    </row>
    <row r="119" spans="2:4" x14ac:dyDescent="0.25">
      <c r="B119" s="53" t="s">
        <v>48</v>
      </c>
      <c r="C119" s="54">
        <v>1700</v>
      </c>
      <c r="D119" s="55" t="s">
        <v>114</v>
      </c>
    </row>
    <row r="120" spans="2:4" x14ac:dyDescent="0.25">
      <c r="B120" s="53" t="s">
        <v>48</v>
      </c>
      <c r="C120" s="54">
        <v>1260</v>
      </c>
      <c r="D120" s="55" t="s">
        <v>115</v>
      </c>
    </row>
    <row r="121" spans="2:4" x14ac:dyDescent="0.25">
      <c r="B121" s="53" t="s">
        <v>48</v>
      </c>
      <c r="C121" s="54">
        <v>2000</v>
      </c>
      <c r="D121" s="55" t="s">
        <v>116</v>
      </c>
    </row>
    <row r="122" spans="2:4" x14ac:dyDescent="0.25">
      <c r="B122" s="53" t="s">
        <v>48</v>
      </c>
      <c r="C122" s="54">
        <v>1200</v>
      </c>
      <c r="D122" s="55" t="s">
        <v>117</v>
      </c>
    </row>
    <row r="123" spans="2:4" x14ac:dyDescent="0.25">
      <c r="B123" s="53" t="s">
        <v>48</v>
      </c>
      <c r="C123" s="54">
        <v>20120</v>
      </c>
      <c r="D123" s="55" t="s">
        <v>118</v>
      </c>
    </row>
    <row r="124" spans="2:4" x14ac:dyDescent="0.25">
      <c r="B124" s="53" t="s">
        <v>48</v>
      </c>
      <c r="C124" s="54">
        <v>3500</v>
      </c>
      <c r="D124" s="55" t="s">
        <v>119</v>
      </c>
    </row>
    <row r="125" spans="2:4" x14ac:dyDescent="0.25">
      <c r="B125" s="53" t="s">
        <v>48</v>
      </c>
      <c r="C125" s="54">
        <v>1700</v>
      </c>
      <c r="D125" s="55" t="s">
        <v>120</v>
      </c>
    </row>
    <row r="126" spans="2:4" x14ac:dyDescent="0.25">
      <c r="B126" s="53" t="s">
        <v>48</v>
      </c>
      <c r="C126" s="54">
        <v>1700</v>
      </c>
      <c r="D126" s="55" t="s">
        <v>121</v>
      </c>
    </row>
    <row r="127" spans="2:4" x14ac:dyDescent="0.25">
      <c r="B127" s="53" t="s">
        <v>48</v>
      </c>
      <c r="C127" s="54">
        <v>3500</v>
      </c>
      <c r="D127" s="55" t="s">
        <v>122</v>
      </c>
    </row>
    <row r="128" spans="2:4" x14ac:dyDescent="0.25">
      <c r="B128" s="53" t="s">
        <v>48</v>
      </c>
      <c r="C128" s="54">
        <v>2500</v>
      </c>
      <c r="D128" s="55" t="s">
        <v>123</v>
      </c>
    </row>
    <row r="129" spans="2:4" x14ac:dyDescent="0.25">
      <c r="B129" s="53" t="s">
        <v>48</v>
      </c>
      <c r="C129" s="54">
        <v>3500</v>
      </c>
      <c r="D129" s="55" t="s">
        <v>124</v>
      </c>
    </row>
    <row r="130" spans="2:4" x14ac:dyDescent="0.25">
      <c r="B130" s="53" t="s">
        <v>48</v>
      </c>
      <c r="C130" s="54">
        <v>2000</v>
      </c>
      <c r="D130" s="55" t="s">
        <v>125</v>
      </c>
    </row>
    <row r="131" spans="2:4" x14ac:dyDescent="0.25">
      <c r="B131" s="53" t="s">
        <v>48</v>
      </c>
      <c r="C131" s="54">
        <v>2500</v>
      </c>
      <c r="D131" s="55" t="s">
        <v>126</v>
      </c>
    </row>
    <row r="132" spans="2:4" x14ac:dyDescent="0.25">
      <c r="B132" s="53" t="s">
        <v>48</v>
      </c>
      <c r="C132" s="54">
        <v>2000</v>
      </c>
      <c r="D132" s="55" t="s">
        <v>127</v>
      </c>
    </row>
    <row r="133" spans="2:4" x14ac:dyDescent="0.25">
      <c r="B133" s="53" t="s">
        <v>48</v>
      </c>
      <c r="C133" s="54">
        <v>6000</v>
      </c>
      <c r="D133" s="55" t="s">
        <v>128</v>
      </c>
    </row>
    <row r="134" spans="2:4" x14ac:dyDescent="0.25">
      <c r="B134" s="53" t="s">
        <v>48</v>
      </c>
      <c r="C134" s="54">
        <v>13500</v>
      </c>
      <c r="D134" s="55" t="s">
        <v>129</v>
      </c>
    </row>
    <row r="135" spans="2:4" x14ac:dyDescent="0.25">
      <c r="B135" s="53" t="s">
        <v>48</v>
      </c>
      <c r="C135" s="54">
        <v>1700</v>
      </c>
      <c r="D135" s="55" t="s">
        <v>130</v>
      </c>
    </row>
    <row r="136" spans="2:4" x14ac:dyDescent="0.25">
      <c r="B136" s="53" t="s">
        <v>48</v>
      </c>
      <c r="C136" s="54">
        <v>7000</v>
      </c>
      <c r="D136" s="55" t="s">
        <v>131</v>
      </c>
    </row>
    <row r="137" spans="2:4" x14ac:dyDescent="0.25">
      <c r="B137" s="53" t="s">
        <v>48</v>
      </c>
      <c r="C137" s="54">
        <v>1700</v>
      </c>
      <c r="D137" s="55" t="s">
        <v>132</v>
      </c>
    </row>
    <row r="138" spans="2:4" x14ac:dyDescent="0.25">
      <c r="B138" s="53" t="s">
        <v>48</v>
      </c>
      <c r="C138" s="54">
        <v>2500</v>
      </c>
      <c r="D138" s="55" t="s">
        <v>133</v>
      </c>
    </row>
    <row r="139" spans="2:4" x14ac:dyDescent="0.25">
      <c r="B139" s="53" t="s">
        <v>48</v>
      </c>
      <c r="C139" s="54">
        <v>4000</v>
      </c>
      <c r="D139" s="55" t="s">
        <v>134</v>
      </c>
    </row>
    <row r="140" spans="2:4" x14ac:dyDescent="0.25">
      <c r="B140" s="53" t="s">
        <v>48</v>
      </c>
      <c r="C140" s="54">
        <v>2000</v>
      </c>
      <c r="D140" s="55" t="s">
        <v>135</v>
      </c>
    </row>
    <row r="141" spans="2:4" x14ac:dyDescent="0.25">
      <c r="B141" s="53" t="s">
        <v>48</v>
      </c>
      <c r="C141" s="54">
        <v>1800</v>
      </c>
      <c r="D141" s="55" t="s">
        <v>136</v>
      </c>
    </row>
    <row r="142" spans="2:4" x14ac:dyDescent="0.25">
      <c r="B142" s="53" t="s">
        <v>48</v>
      </c>
      <c r="C142" s="54">
        <v>5000</v>
      </c>
      <c r="D142" s="55" t="s">
        <v>137</v>
      </c>
    </row>
    <row r="143" spans="2:4" x14ac:dyDescent="0.25">
      <c r="B143" s="53" t="s">
        <v>48</v>
      </c>
      <c r="C143" s="54">
        <v>4520</v>
      </c>
      <c r="D143" s="55" t="s">
        <v>138</v>
      </c>
    </row>
    <row r="144" spans="2:4" x14ac:dyDescent="0.25">
      <c r="B144" s="53" t="s">
        <v>48</v>
      </c>
      <c r="C144" s="54">
        <v>1800</v>
      </c>
      <c r="D144" s="55" t="s">
        <v>139</v>
      </c>
    </row>
    <row r="145" spans="2:4" x14ac:dyDescent="0.25">
      <c r="B145" s="53" t="s">
        <v>48</v>
      </c>
      <c r="C145" s="54">
        <v>2000</v>
      </c>
      <c r="D145" s="60" t="s">
        <v>140</v>
      </c>
    </row>
    <row r="146" spans="2:4" x14ac:dyDescent="0.25">
      <c r="B146" s="53" t="s">
        <v>48</v>
      </c>
      <c r="C146" s="54">
        <v>2500</v>
      </c>
      <c r="D146" s="60" t="s">
        <v>141</v>
      </c>
    </row>
    <row r="147" spans="2:4" x14ac:dyDescent="0.25">
      <c r="B147" s="53" t="s">
        <v>48</v>
      </c>
      <c r="C147" s="54">
        <v>3500</v>
      </c>
      <c r="D147" s="60" t="s">
        <v>142</v>
      </c>
    </row>
    <row r="148" spans="2:4" x14ac:dyDescent="0.25">
      <c r="B148" s="53" t="s">
        <v>48</v>
      </c>
      <c r="C148" s="54">
        <v>1700</v>
      </c>
      <c r="D148" s="60" t="s">
        <v>143</v>
      </c>
    </row>
    <row r="149" spans="2:4" x14ac:dyDescent="0.25">
      <c r="B149" s="53" t="s">
        <v>48</v>
      </c>
      <c r="C149" s="54">
        <v>3500</v>
      </c>
      <c r="D149" s="60" t="s">
        <v>144</v>
      </c>
    </row>
    <row r="150" spans="2:4" x14ac:dyDescent="0.25">
      <c r="B150" s="53" t="s">
        <v>48</v>
      </c>
      <c r="C150" s="54">
        <v>1700</v>
      </c>
      <c r="D150" s="60" t="s">
        <v>145</v>
      </c>
    </row>
    <row r="151" spans="2:4" x14ac:dyDescent="0.25">
      <c r="B151" s="53" t="s">
        <v>48</v>
      </c>
      <c r="C151" s="54">
        <v>2500</v>
      </c>
      <c r="D151" s="60" t="s">
        <v>146</v>
      </c>
    </row>
    <row r="152" spans="2:4" x14ac:dyDescent="0.25">
      <c r="B152" s="53" t="s">
        <v>48</v>
      </c>
      <c r="C152" s="54">
        <v>6000</v>
      </c>
      <c r="D152" s="60" t="s">
        <v>147</v>
      </c>
    </row>
    <row r="153" spans="2:4" x14ac:dyDescent="0.25">
      <c r="B153" s="53" t="s">
        <v>48</v>
      </c>
      <c r="C153" s="54">
        <v>6000</v>
      </c>
      <c r="D153" s="60" t="s">
        <v>148</v>
      </c>
    </row>
    <row r="154" spans="2:4" x14ac:dyDescent="0.25">
      <c r="B154" s="53" t="s">
        <v>48</v>
      </c>
      <c r="C154" s="54">
        <v>9000</v>
      </c>
      <c r="D154" s="60" t="s">
        <v>149</v>
      </c>
    </row>
    <row r="155" spans="2:4" x14ac:dyDescent="0.25">
      <c r="B155" s="53" t="s">
        <v>48</v>
      </c>
      <c r="C155" s="54">
        <v>9000</v>
      </c>
      <c r="D155" s="60" t="s">
        <v>150</v>
      </c>
    </row>
    <row r="156" spans="2:4" x14ac:dyDescent="0.25">
      <c r="B156" s="53" t="s">
        <v>48</v>
      </c>
      <c r="C156" s="54">
        <v>1700</v>
      </c>
      <c r="D156" s="60" t="s">
        <v>151</v>
      </c>
    </row>
    <row r="157" spans="2:4" x14ac:dyDescent="0.25">
      <c r="B157" s="53" t="s">
        <v>48</v>
      </c>
      <c r="C157" s="54">
        <v>1700</v>
      </c>
      <c r="D157" s="60" t="s">
        <v>152</v>
      </c>
    </row>
    <row r="158" spans="2:4" x14ac:dyDescent="0.25">
      <c r="B158" s="53" t="s">
        <v>48</v>
      </c>
      <c r="C158" s="54">
        <v>2000</v>
      </c>
      <c r="D158" s="60" t="s">
        <v>153</v>
      </c>
    </row>
    <row r="159" spans="2:4" x14ac:dyDescent="0.25">
      <c r="B159" s="53" t="s">
        <v>48</v>
      </c>
      <c r="C159" s="54">
        <v>1800</v>
      </c>
      <c r="D159" s="60" t="s">
        <v>154</v>
      </c>
    </row>
    <row r="160" spans="2:4" x14ac:dyDescent="0.25">
      <c r="B160" s="53" t="s">
        <v>48</v>
      </c>
      <c r="C160" s="54">
        <v>5000</v>
      </c>
      <c r="D160" s="60" t="s">
        <v>155</v>
      </c>
    </row>
    <row r="161" spans="2:4" x14ac:dyDescent="0.25">
      <c r="B161" s="53" t="s">
        <v>48</v>
      </c>
      <c r="C161" s="54">
        <v>2500</v>
      </c>
      <c r="D161" s="60" t="s">
        <v>156</v>
      </c>
    </row>
    <row r="162" spans="2:4" x14ac:dyDescent="0.25">
      <c r="B162" s="53" t="s">
        <v>48</v>
      </c>
      <c r="C162" s="54">
        <v>7000</v>
      </c>
      <c r="D162" s="60" t="s">
        <v>157</v>
      </c>
    </row>
    <row r="163" spans="2:4" x14ac:dyDescent="0.25">
      <c r="B163" s="53" t="s">
        <v>48</v>
      </c>
      <c r="C163" s="54">
        <v>2500</v>
      </c>
      <c r="D163" s="60" t="s">
        <v>158</v>
      </c>
    </row>
    <row r="164" spans="2:4" x14ac:dyDescent="0.25">
      <c r="B164" s="53" t="s">
        <v>48</v>
      </c>
      <c r="C164" s="54">
        <v>3260</v>
      </c>
      <c r="D164" s="60" t="s">
        <v>159</v>
      </c>
    </row>
    <row r="165" spans="2:4" x14ac:dyDescent="0.25">
      <c r="B165" s="53" t="s">
        <v>48</v>
      </c>
      <c r="C165" s="54">
        <v>5000</v>
      </c>
      <c r="D165" s="60" t="s">
        <v>160</v>
      </c>
    </row>
    <row r="166" spans="2:4" x14ac:dyDescent="0.25">
      <c r="B166" s="53" t="s">
        <v>48</v>
      </c>
      <c r="C166" s="54">
        <v>1700</v>
      </c>
      <c r="D166" s="60" t="s">
        <v>161</v>
      </c>
    </row>
    <row r="167" spans="2:4" x14ac:dyDescent="0.25">
      <c r="B167" s="53" t="s">
        <v>48</v>
      </c>
      <c r="C167" s="54">
        <v>1700</v>
      </c>
      <c r="D167" s="60" t="s">
        <v>162</v>
      </c>
    </row>
    <row r="168" spans="2:4" x14ac:dyDescent="0.25">
      <c r="B168" s="53" t="s">
        <v>48</v>
      </c>
      <c r="C168" s="54">
        <v>3500</v>
      </c>
      <c r="D168" s="60" t="s">
        <v>163</v>
      </c>
    </row>
    <row r="169" spans="2:4" x14ac:dyDescent="0.25">
      <c r="B169" s="53" t="s">
        <v>48</v>
      </c>
      <c r="C169" s="54">
        <v>2500</v>
      </c>
      <c r="D169" s="60" t="s">
        <v>164</v>
      </c>
    </row>
    <row r="170" spans="2:4" x14ac:dyDescent="0.25">
      <c r="B170" s="53" t="s">
        <v>49</v>
      </c>
      <c r="C170" s="54">
        <v>5700</v>
      </c>
      <c r="D170" s="55" t="s">
        <v>177</v>
      </c>
    </row>
    <row r="171" spans="2:4" x14ac:dyDescent="0.25">
      <c r="B171" s="53" t="s">
        <v>49</v>
      </c>
      <c r="C171" s="54">
        <v>1499</v>
      </c>
      <c r="D171" s="55" t="s">
        <v>178</v>
      </c>
    </row>
    <row r="172" spans="2:4" x14ac:dyDescent="0.25">
      <c r="B172" s="53" t="s">
        <v>49</v>
      </c>
      <c r="C172" s="54">
        <v>3420</v>
      </c>
      <c r="D172" s="55" t="s">
        <v>179</v>
      </c>
    </row>
    <row r="173" spans="2:4" x14ac:dyDescent="0.25">
      <c r="B173" s="53" t="s">
        <v>50</v>
      </c>
      <c r="C173" s="54">
        <v>37488</v>
      </c>
      <c r="D173" s="55" t="s">
        <v>165</v>
      </c>
    </row>
    <row r="174" spans="2:4" x14ac:dyDescent="0.25">
      <c r="B174" s="53" t="s">
        <v>51</v>
      </c>
      <c r="C174" s="54">
        <v>45664</v>
      </c>
      <c r="D174" s="60" t="s">
        <v>67</v>
      </c>
    </row>
    <row r="175" spans="2:4" x14ac:dyDescent="0.25">
      <c r="B175" s="53" t="s">
        <v>51</v>
      </c>
      <c r="C175" s="54">
        <v>88452</v>
      </c>
      <c r="D175" s="60">
        <v>28</v>
      </c>
    </row>
    <row r="176" spans="2:4" x14ac:dyDescent="0.25">
      <c r="B176" s="53" t="s">
        <v>36</v>
      </c>
      <c r="C176" s="54">
        <v>18624</v>
      </c>
      <c r="D176" s="60" t="s">
        <v>166</v>
      </c>
    </row>
    <row r="177" spans="2:4" x14ac:dyDescent="0.25">
      <c r="B177" s="53" t="s">
        <v>52</v>
      </c>
      <c r="C177" s="54">
        <v>100000</v>
      </c>
      <c r="D177" s="60" t="s">
        <v>167</v>
      </c>
    </row>
    <row r="178" spans="2:4" x14ac:dyDescent="0.25">
      <c r="B178" s="53" t="s">
        <v>53</v>
      </c>
      <c r="C178" s="54">
        <v>66000</v>
      </c>
      <c r="D178" s="60" t="s">
        <v>168</v>
      </c>
    </row>
    <row r="179" spans="2:4" x14ac:dyDescent="0.25">
      <c r="B179" s="53" t="s">
        <v>54</v>
      </c>
      <c r="C179" s="54">
        <v>3600</v>
      </c>
      <c r="D179" s="60" t="s">
        <v>169</v>
      </c>
    </row>
    <row r="180" spans="2:4" x14ac:dyDescent="0.25">
      <c r="B180" s="61" t="s">
        <v>174</v>
      </c>
      <c r="C180" s="57">
        <f>SUM(C71:C179)</f>
        <v>2058061.2899999998</v>
      </c>
      <c r="D180" s="60"/>
    </row>
    <row r="181" spans="2:4" x14ac:dyDescent="0.25">
      <c r="B181" s="53" t="s">
        <v>55</v>
      </c>
      <c r="C181" s="54">
        <v>66615.509999999995</v>
      </c>
      <c r="D181" s="60" t="s">
        <v>170</v>
      </c>
    </row>
    <row r="182" spans="2:4" x14ac:dyDescent="0.25">
      <c r="B182" s="53" t="s">
        <v>55</v>
      </c>
      <c r="C182" s="54">
        <v>3420</v>
      </c>
      <c r="D182" s="60" t="s">
        <v>171</v>
      </c>
    </row>
    <row r="183" spans="2:4" x14ac:dyDescent="0.25">
      <c r="B183" s="53" t="s">
        <v>55</v>
      </c>
      <c r="C183" s="54">
        <v>30000</v>
      </c>
      <c r="D183" s="60" t="s">
        <v>172</v>
      </c>
    </row>
    <row r="184" spans="2:4" x14ac:dyDescent="0.25">
      <c r="B184" s="59" t="s">
        <v>173</v>
      </c>
      <c r="C184" s="57">
        <f>SUM(C181:C183)</f>
        <v>100035.51</v>
      </c>
      <c r="D184" s="60"/>
    </row>
  </sheetData>
  <mergeCells count="51">
    <mergeCell ref="B18:F18"/>
    <mergeCell ref="B15:F15"/>
    <mergeCell ref="B19:F19"/>
    <mergeCell ref="B42:F42"/>
    <mergeCell ref="B40:F40"/>
    <mergeCell ref="B41:F41"/>
    <mergeCell ref="B27:F27"/>
    <mergeCell ref="B26:F26"/>
    <mergeCell ref="B29:F29"/>
    <mergeCell ref="B20:F20"/>
    <mergeCell ref="B39:F39"/>
    <mergeCell ref="B34:F34"/>
    <mergeCell ref="B28:F28"/>
    <mergeCell ref="B21:F21"/>
    <mergeCell ref="B22:F22"/>
    <mergeCell ref="B25:F25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4:F44"/>
    <mergeCell ref="B43:F43"/>
    <mergeCell ref="B23:F23"/>
    <mergeCell ref="B35:F35"/>
    <mergeCell ref="B32:F32"/>
    <mergeCell ref="B33:F33"/>
    <mergeCell ref="B30:F30"/>
    <mergeCell ref="B31:F31"/>
    <mergeCell ref="B24:F24"/>
    <mergeCell ref="B16:F16"/>
    <mergeCell ref="B17:F17"/>
    <mergeCell ref="B37:F37"/>
    <mergeCell ref="B38:F38"/>
    <mergeCell ref="B55:F55"/>
    <mergeCell ref="B47:F47"/>
    <mergeCell ref="B53:F53"/>
    <mergeCell ref="B50:F50"/>
    <mergeCell ref="B51:F51"/>
    <mergeCell ref="B52:F52"/>
    <mergeCell ref="B54:F54"/>
    <mergeCell ref="B49:F49"/>
    <mergeCell ref="B45:F45"/>
    <mergeCell ref="B46:F46"/>
    <mergeCell ref="B48:F48"/>
    <mergeCell ref="B36:F36"/>
  </mergeCells>
  <pageMargins left="0.7" right="0.7" top="0.75" bottom="0.75" header="0.3" footer="0.3"/>
  <pageSetup paperSize="9" scale="63" orientation="landscape" verticalDpi="0" r:id="rId1"/>
  <ignoredErrors>
    <ignoredError sqref="C6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2020-11-23T07:45:23Z</dcterms:modified>
</cp:coreProperties>
</file>